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Sheet1" sheetId="1" r:id="rId1"/>
    <sheet name="Sheet2" sheetId="2" r:id="rId2"/>
  </sheets>
  <definedNames>
    <definedName name="_xlnm.Print_Titles" localSheetId="0">Sheet1!$2:$5</definedName>
    <definedName name="_xlnm.Print_Area" localSheetId="0">Sheet1!$2:$48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<sst xmlns="http://schemas.openxmlformats.org/spreadsheetml/2006/main" count="247" uniqueCount="86">
  <si>
    <t xml:space="preserve">漳平市2024年省级林业贷款贴息发放表    
</t>
  </si>
  <si>
    <t>单位：万元</t>
  </si>
  <si>
    <t>序号</t>
  </si>
  <si>
    <t>县</t>
  </si>
  <si>
    <r>
      <rPr>
        <b/>
        <sz val="10"/>
        <color theme="1"/>
        <rFont val="仿宋_GB2312"/>
        <charset val="134"/>
      </rPr>
      <t>企业名称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仿宋_GB2312"/>
        <charset val="134"/>
      </rPr>
      <t>姓名</t>
    </r>
  </si>
  <si>
    <t>类型</t>
  </si>
  <si>
    <t>类别</t>
  </si>
  <si>
    <t>林木种子生产经营许可证号</t>
  </si>
  <si>
    <t>贷款金额</t>
  </si>
  <si>
    <t>利息支出</t>
  </si>
  <si>
    <t>申请贴息金额</t>
  </si>
  <si>
    <r>
      <rPr>
        <b/>
        <sz val="10"/>
        <color theme="1"/>
        <rFont val="宋体"/>
        <charset val="134"/>
      </rPr>
      <t>分配比率（</t>
    </r>
    <r>
      <rPr>
        <b/>
        <sz val="10"/>
        <color theme="1"/>
        <rFont val="Times New Roman"/>
        <charset val="134"/>
      </rPr>
      <t>%</t>
    </r>
    <r>
      <rPr>
        <b/>
        <sz val="10"/>
        <color theme="1"/>
        <rFont val="宋体"/>
        <charset val="134"/>
      </rPr>
      <t>）</t>
    </r>
  </si>
  <si>
    <t>发放贴息金额</t>
  </si>
  <si>
    <t>第一季度</t>
  </si>
  <si>
    <t>第二季度</t>
  </si>
  <si>
    <t>第三季度</t>
  </si>
  <si>
    <t>第四季度</t>
  </si>
  <si>
    <t>合计</t>
  </si>
  <si>
    <t>漳平市</t>
  </si>
  <si>
    <t>福建省宜润农业开发有限公司</t>
  </si>
  <si>
    <t>森林资源培育</t>
  </si>
  <si>
    <t>一般企业</t>
  </si>
  <si>
    <t>漳平市城口林场有限公司</t>
  </si>
  <si>
    <t>3</t>
  </si>
  <si>
    <t>漳平市双强木业有限公司</t>
  </si>
  <si>
    <t>木材加工</t>
  </si>
  <si>
    <t>漳平市裕峰木业有限公司</t>
  </si>
  <si>
    <t>5(1)</t>
  </si>
  <si>
    <t>福建省漳平市蓝天竹业有限公司</t>
  </si>
  <si>
    <t>91350881764096866U</t>
  </si>
  <si>
    <t>5(2)</t>
  </si>
  <si>
    <t>5(3)</t>
  </si>
  <si>
    <t>5(4)</t>
  </si>
  <si>
    <t>6(1)</t>
  </si>
  <si>
    <t>龙岩市万山木业有限公司</t>
  </si>
  <si>
    <t>规上企业</t>
  </si>
  <si>
    <t>6(2)</t>
  </si>
  <si>
    <t>6(3)</t>
  </si>
  <si>
    <t>6(4)</t>
  </si>
  <si>
    <t>6(5)</t>
  </si>
  <si>
    <t>6(6)</t>
  </si>
  <si>
    <t>6(7)</t>
  </si>
  <si>
    <t>6(8)</t>
  </si>
  <si>
    <t>7(1)</t>
  </si>
  <si>
    <t>福建漳平市德诺林业有限公司</t>
  </si>
  <si>
    <t>913508007753589138</t>
  </si>
  <si>
    <t>7(2)</t>
  </si>
  <si>
    <t>7(3)</t>
  </si>
  <si>
    <t>7(4)</t>
  </si>
  <si>
    <t>8(1)</t>
  </si>
  <si>
    <t>福建微诗木智能家居有限公司</t>
  </si>
  <si>
    <t>91350800MA2XPPJF9R</t>
  </si>
  <si>
    <t>8(2)</t>
  </si>
  <si>
    <t>福建龙岩市新德诺木业有限公司</t>
  </si>
  <si>
    <t>91350881MA8RDGAE9G</t>
  </si>
  <si>
    <t>漳平市辰隆木业有限公司</t>
  </si>
  <si>
    <t>邱志华</t>
  </si>
  <si>
    <t>个人</t>
  </si>
  <si>
    <t>12(1)</t>
  </si>
  <si>
    <t>漳平市沃森木业有限公司</t>
  </si>
  <si>
    <t>12(2)</t>
  </si>
  <si>
    <t>谢志明</t>
  </si>
  <si>
    <t>13(1)</t>
  </si>
  <si>
    <t>福建省漳平木村林产有限公司</t>
  </si>
  <si>
    <t>13(2)</t>
  </si>
  <si>
    <t>13(3)</t>
  </si>
  <si>
    <t>13(4)</t>
  </si>
  <si>
    <t>14(1)</t>
  </si>
  <si>
    <t>漳平瑞景木业有限公司</t>
  </si>
  <si>
    <t>14(2)</t>
  </si>
  <si>
    <t>14(3)</t>
  </si>
  <si>
    <t>14(4)</t>
  </si>
  <si>
    <t>14(5)</t>
  </si>
  <si>
    <t>15(1)</t>
  </si>
  <si>
    <t>漳平瑞宏家居装饰材料有限公司</t>
  </si>
  <si>
    <t>15(2)</t>
  </si>
  <si>
    <t>15(3)</t>
  </si>
  <si>
    <t>16(1)</t>
  </si>
  <si>
    <t>福建省漳平瑞和家居装饰有限公司</t>
  </si>
  <si>
    <t>16(2)</t>
  </si>
  <si>
    <t>漳平市美丽家园生物质能源开发有限公司</t>
  </si>
  <si>
    <t>生物质利用</t>
  </si>
  <si>
    <t>总   计</t>
  </si>
  <si>
    <t>企业名称/姓名</t>
  </si>
  <si>
    <t>申请贴息
金额</t>
  </si>
  <si>
    <t>瑞宏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</si>
</sst>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0"/>
      <color theme="1"/>
      <name val="仿宋_GB2312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8" fillId="0" borderId="0" xfId="0" applyFont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7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workbookViewId="0">
      <selection activeCell="I6" sqref="I6"/>
    </sheetView>
  </sheetViews>
  <sheetFormatPr defaultColWidth="9" defaultRowHeight="13.5"/>
  <cols>
    <col min="1" max="1" width="5.375" style="23" customWidth="1"/>
    <col min="2" max="2" width="7.625" customWidth="1"/>
    <col min="3" max="3" width="24.25" customWidth="1"/>
    <col min="4" max="4" width="10" customWidth="1"/>
    <col min="5" max="5" width="8.5" customWidth="1"/>
    <col min="6" max="6" width="8.625" customWidth="1"/>
    <col min="7" max="7" width="9" customWidth="1"/>
    <col min="8" max="8" width="7.875" customWidth="1"/>
    <col min="9" max="9" width="8.25" customWidth="1"/>
    <col min="10" max="10" width="7.625" customWidth="1"/>
    <col min="11" max="11" width="7.75" customWidth="1"/>
    <col min="12" max="13" width="7.5" customWidth="1"/>
    <col min="14" max="14" width="8.25" customWidth="1"/>
    <col min="15" max="15" width="7.625" customWidth="1"/>
  </cols>
  <sheetData>
    <row r="1" ht="24" customHeight="1" spans="1:1">
      <c r="A1" s="24"/>
    </row>
    <row r="2" ht="39" customHeight="1" spans="1:13">
      <c r="A2" s="25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20" customFormat="1" ht="23.1" customHeight="1" spans="1:13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="21" customFormat="1" ht="32.1" customHeight="1" spans="1:15">
      <c r="A4" s="28" t="s">
        <v>2</v>
      </c>
      <c r="B4" s="29" t="s">
        <v>3</v>
      </c>
      <c r="C4" s="28" t="s">
        <v>4</v>
      </c>
      <c r="D4" s="30" t="s">
        <v>5</v>
      </c>
      <c r="E4" s="30" t="s">
        <v>6</v>
      </c>
      <c r="F4" s="31" t="s">
        <v>7</v>
      </c>
      <c r="G4" s="28" t="s">
        <v>8</v>
      </c>
      <c r="H4" s="28" t="s">
        <v>9</v>
      </c>
      <c r="I4" s="32"/>
      <c r="J4" s="32"/>
      <c r="K4" s="32"/>
      <c r="L4" s="32"/>
      <c r="M4" s="31" t="s">
        <v>10</v>
      </c>
      <c r="N4" s="60" t="s">
        <v>11</v>
      </c>
      <c r="O4" s="61" t="s">
        <v>12</v>
      </c>
    </row>
    <row r="5" s="21" customFormat="1" ht="32.1" customHeight="1" spans="1:15">
      <c r="A5" s="32"/>
      <c r="B5" s="33"/>
      <c r="C5" s="32"/>
      <c r="D5" s="34"/>
      <c r="E5" s="34"/>
      <c r="F5" s="32"/>
      <c r="G5" s="32"/>
      <c r="H5" s="28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32"/>
      <c r="N5" s="62"/>
      <c r="O5" s="63"/>
    </row>
    <row r="6" s="1" customFormat="1" ht="27" customHeight="1" spans="1:15">
      <c r="A6" s="35">
        <v>1</v>
      </c>
      <c r="B6" s="36" t="s">
        <v>18</v>
      </c>
      <c r="C6" s="37" t="s">
        <v>19</v>
      </c>
      <c r="D6" s="38" t="s">
        <v>20</v>
      </c>
      <c r="E6" s="37" t="s">
        <v>21</v>
      </c>
      <c r="F6" s="35"/>
      <c r="G6" s="39">
        <v>100</v>
      </c>
      <c r="H6" s="39">
        <v>1.62</v>
      </c>
      <c r="I6" s="39">
        <v>1.66</v>
      </c>
      <c r="J6" s="39">
        <v>1.66</v>
      </c>
      <c r="K6" s="39">
        <v>1.64</v>
      </c>
      <c r="L6" s="39">
        <f>SUM(H6:K6)</f>
        <v>6.58</v>
      </c>
      <c r="M6" s="39">
        <v>3</v>
      </c>
      <c r="N6" s="64">
        <v>14.76</v>
      </c>
      <c r="O6" s="65">
        <f>M6*0.1476</f>
        <v>0.4428</v>
      </c>
    </row>
    <row r="7" s="1" customFormat="1" ht="27" customHeight="1" spans="1:15">
      <c r="A7" s="35">
        <v>2</v>
      </c>
      <c r="B7" s="36" t="s">
        <v>18</v>
      </c>
      <c r="C7" s="40" t="s">
        <v>22</v>
      </c>
      <c r="D7" s="38" t="s">
        <v>20</v>
      </c>
      <c r="E7" s="37" t="s">
        <v>21</v>
      </c>
      <c r="F7" s="35"/>
      <c r="G7" s="39">
        <v>295</v>
      </c>
      <c r="H7" s="39">
        <v>4.56</v>
      </c>
      <c r="I7" s="39">
        <v>4.99</v>
      </c>
      <c r="J7" s="39">
        <v>4.92</v>
      </c>
      <c r="K7" s="39">
        <v>4.94</v>
      </c>
      <c r="L7" s="39">
        <f t="shared" ref="L7:L30" si="0">SUM(H7:K7)</f>
        <v>19.41</v>
      </c>
      <c r="M7" s="39">
        <v>8.85</v>
      </c>
      <c r="N7" s="64">
        <v>14.76</v>
      </c>
      <c r="O7" s="65">
        <f t="shared" ref="O7:O47" si="1">M7*0.1476</f>
        <v>1.30626</v>
      </c>
    </row>
    <row r="8" s="1" customFormat="1" ht="27" customHeight="1" spans="1:15">
      <c r="A8" s="41" t="s">
        <v>23</v>
      </c>
      <c r="B8" s="36" t="s">
        <v>18</v>
      </c>
      <c r="C8" s="42" t="s">
        <v>24</v>
      </c>
      <c r="D8" s="37" t="s">
        <v>25</v>
      </c>
      <c r="E8" s="42" t="s">
        <v>21</v>
      </c>
      <c r="F8" s="43"/>
      <c r="G8" s="44">
        <v>200</v>
      </c>
      <c r="H8" s="44">
        <v>2</v>
      </c>
      <c r="I8" s="44">
        <v>2.04</v>
      </c>
      <c r="J8" s="53">
        <v>2.04</v>
      </c>
      <c r="K8" s="53">
        <v>1.7</v>
      </c>
      <c r="L8" s="39">
        <f t="shared" si="0"/>
        <v>7.78</v>
      </c>
      <c r="M8" s="44">
        <v>5.8</v>
      </c>
      <c r="N8" s="64">
        <v>14.76</v>
      </c>
      <c r="O8" s="65">
        <f t="shared" si="1"/>
        <v>0.85608</v>
      </c>
    </row>
    <row r="9" s="1" customFormat="1" ht="27" customHeight="1" spans="1:15">
      <c r="A9" s="45">
        <v>4</v>
      </c>
      <c r="B9" s="36" t="s">
        <v>18</v>
      </c>
      <c r="C9" s="42" t="s">
        <v>26</v>
      </c>
      <c r="D9" s="37" t="s">
        <v>25</v>
      </c>
      <c r="E9" s="42" t="s">
        <v>21</v>
      </c>
      <c r="F9" s="43"/>
      <c r="G9" s="44">
        <v>90</v>
      </c>
      <c r="H9" s="44">
        <v>0.65</v>
      </c>
      <c r="I9" s="44">
        <v>0.76</v>
      </c>
      <c r="J9" s="44">
        <v>1.07</v>
      </c>
      <c r="K9" s="44">
        <v>0.99</v>
      </c>
      <c r="L9" s="39">
        <f t="shared" si="0"/>
        <v>3.47</v>
      </c>
      <c r="M9" s="44">
        <v>2.07</v>
      </c>
      <c r="N9" s="64">
        <v>14.76</v>
      </c>
      <c r="O9" s="65">
        <f t="shared" si="1"/>
        <v>0.305532</v>
      </c>
    </row>
    <row r="10" s="1" customFormat="1" ht="27" customHeight="1" spans="1:15">
      <c r="A10" s="43" t="s">
        <v>27</v>
      </c>
      <c r="B10" s="36" t="s">
        <v>18</v>
      </c>
      <c r="C10" s="37" t="s">
        <v>28</v>
      </c>
      <c r="D10" s="37" t="s">
        <v>25</v>
      </c>
      <c r="E10" s="37" t="s">
        <v>21</v>
      </c>
      <c r="F10" s="43" t="s">
        <v>29</v>
      </c>
      <c r="G10" s="44">
        <v>150</v>
      </c>
      <c r="H10" s="44">
        <v>1.5</v>
      </c>
      <c r="I10" s="44">
        <v>1.53</v>
      </c>
      <c r="J10" s="44">
        <v>1.52</v>
      </c>
      <c r="K10" s="44">
        <v>1.48</v>
      </c>
      <c r="L10" s="39">
        <f t="shared" si="0"/>
        <v>6.03</v>
      </c>
      <c r="M10" s="44">
        <v>4.5</v>
      </c>
      <c r="N10" s="64">
        <v>14.76</v>
      </c>
      <c r="O10" s="65">
        <f t="shared" si="1"/>
        <v>0.6642</v>
      </c>
    </row>
    <row r="11" s="1" customFormat="1" ht="27" customHeight="1" spans="1:15">
      <c r="A11" s="43" t="s">
        <v>30</v>
      </c>
      <c r="B11" s="36" t="s">
        <v>18</v>
      </c>
      <c r="C11" s="42" t="s">
        <v>28</v>
      </c>
      <c r="D11" s="37" t="s">
        <v>25</v>
      </c>
      <c r="E11" s="42" t="s">
        <v>21</v>
      </c>
      <c r="F11" s="43" t="s">
        <v>29</v>
      </c>
      <c r="G11" s="44">
        <v>140</v>
      </c>
      <c r="H11" s="44">
        <v>1.4</v>
      </c>
      <c r="I11" s="44">
        <v>1.43</v>
      </c>
      <c r="J11" s="44">
        <v>1.43</v>
      </c>
      <c r="K11" s="44">
        <v>1.38</v>
      </c>
      <c r="L11" s="39">
        <f t="shared" si="0"/>
        <v>5.64</v>
      </c>
      <c r="M11" s="44">
        <v>4.2</v>
      </c>
      <c r="N11" s="64">
        <v>14.76</v>
      </c>
      <c r="O11" s="65">
        <f t="shared" si="1"/>
        <v>0.61992</v>
      </c>
    </row>
    <row r="12" s="1" customFormat="1" ht="27" customHeight="1" spans="1:15">
      <c r="A12" s="43" t="s">
        <v>31</v>
      </c>
      <c r="B12" s="36" t="s">
        <v>18</v>
      </c>
      <c r="C12" s="42" t="s">
        <v>28</v>
      </c>
      <c r="D12" s="37" t="s">
        <v>25</v>
      </c>
      <c r="E12" s="42" t="s">
        <v>21</v>
      </c>
      <c r="F12" s="43" t="s">
        <v>29</v>
      </c>
      <c r="G12" s="44">
        <v>300</v>
      </c>
      <c r="H12" s="44">
        <v>0</v>
      </c>
      <c r="I12" s="44">
        <v>3.12</v>
      </c>
      <c r="J12" s="44">
        <v>3.68</v>
      </c>
      <c r="K12" s="44">
        <v>3.17</v>
      </c>
      <c r="L12" s="39">
        <f t="shared" si="0"/>
        <v>9.97</v>
      </c>
      <c r="M12" s="44">
        <v>6.75</v>
      </c>
      <c r="N12" s="64">
        <v>14.76</v>
      </c>
      <c r="O12" s="65">
        <f t="shared" si="1"/>
        <v>0.9963</v>
      </c>
    </row>
    <row r="13" s="1" customFormat="1" ht="27" customHeight="1" spans="1:15">
      <c r="A13" s="43" t="s">
        <v>32</v>
      </c>
      <c r="B13" s="36" t="s">
        <v>18</v>
      </c>
      <c r="C13" s="42" t="s">
        <v>28</v>
      </c>
      <c r="D13" s="37" t="s">
        <v>25</v>
      </c>
      <c r="E13" s="42" t="s">
        <v>21</v>
      </c>
      <c r="F13" s="43" t="s">
        <v>29</v>
      </c>
      <c r="G13" s="44">
        <v>150</v>
      </c>
      <c r="H13" s="44">
        <v>1.48</v>
      </c>
      <c r="I13" s="44">
        <v>1.8</v>
      </c>
      <c r="J13" s="44">
        <v>1.76</v>
      </c>
      <c r="K13" s="44">
        <v>1.71</v>
      </c>
      <c r="L13" s="39">
        <f t="shared" si="0"/>
        <v>6.75</v>
      </c>
      <c r="M13" s="44">
        <v>4.5</v>
      </c>
      <c r="N13" s="64">
        <v>14.76</v>
      </c>
      <c r="O13" s="65">
        <f t="shared" si="1"/>
        <v>0.6642</v>
      </c>
    </row>
    <row r="14" s="1" customFormat="1" ht="27" customHeight="1" spans="1:15">
      <c r="A14" s="43" t="s">
        <v>33</v>
      </c>
      <c r="B14" s="36" t="s">
        <v>18</v>
      </c>
      <c r="C14" s="42" t="s">
        <v>34</v>
      </c>
      <c r="D14" s="37" t="s">
        <v>25</v>
      </c>
      <c r="E14" s="42" t="s">
        <v>35</v>
      </c>
      <c r="F14" s="43"/>
      <c r="G14" s="44">
        <v>1500</v>
      </c>
      <c r="H14" s="44">
        <v>16.2</v>
      </c>
      <c r="I14" s="44">
        <v>16.49</v>
      </c>
      <c r="J14" s="44">
        <v>0</v>
      </c>
      <c r="K14" s="44">
        <v>0</v>
      </c>
      <c r="L14" s="39">
        <f t="shared" si="0"/>
        <v>32.69</v>
      </c>
      <c r="M14" s="44">
        <v>22.5</v>
      </c>
      <c r="N14" s="64">
        <v>14.76</v>
      </c>
      <c r="O14" s="65">
        <f t="shared" si="1"/>
        <v>3.321</v>
      </c>
    </row>
    <row r="15" s="1" customFormat="1" ht="27" customHeight="1" spans="1:15">
      <c r="A15" s="43" t="s">
        <v>36</v>
      </c>
      <c r="B15" s="36" t="s">
        <v>18</v>
      </c>
      <c r="C15" s="42" t="s">
        <v>34</v>
      </c>
      <c r="D15" s="37" t="s">
        <v>25</v>
      </c>
      <c r="E15" s="42" t="s">
        <v>35</v>
      </c>
      <c r="F15" s="43"/>
      <c r="G15" s="44">
        <v>1480</v>
      </c>
      <c r="H15" s="44">
        <v>0</v>
      </c>
      <c r="I15" s="44">
        <v>0</v>
      </c>
      <c r="J15" s="44">
        <v>9.97</v>
      </c>
      <c r="K15" s="44">
        <v>14.4</v>
      </c>
      <c r="L15" s="39">
        <f t="shared" si="0"/>
        <v>24.37</v>
      </c>
      <c r="M15" s="44">
        <v>18.5</v>
      </c>
      <c r="N15" s="64">
        <v>14.76</v>
      </c>
      <c r="O15" s="65">
        <f t="shared" si="1"/>
        <v>2.7306</v>
      </c>
    </row>
    <row r="16" s="1" customFormat="1" ht="27" customHeight="1" spans="1:15">
      <c r="A16" s="43" t="s">
        <v>37</v>
      </c>
      <c r="B16" s="36" t="s">
        <v>18</v>
      </c>
      <c r="C16" s="42" t="s">
        <v>34</v>
      </c>
      <c r="D16" s="37" t="s">
        <v>25</v>
      </c>
      <c r="E16" s="42" t="s">
        <v>35</v>
      </c>
      <c r="F16" s="43"/>
      <c r="G16" s="44">
        <v>300</v>
      </c>
      <c r="H16" s="44">
        <v>0</v>
      </c>
      <c r="I16" s="44">
        <v>0.53</v>
      </c>
      <c r="J16" s="44">
        <v>2.42</v>
      </c>
      <c r="K16" s="44">
        <v>2.39</v>
      </c>
      <c r="L16" s="39">
        <f t="shared" si="0"/>
        <v>5.34</v>
      </c>
      <c r="M16" s="44">
        <v>5.25</v>
      </c>
      <c r="N16" s="64">
        <v>14.76</v>
      </c>
      <c r="O16" s="65">
        <f t="shared" si="1"/>
        <v>0.7749</v>
      </c>
    </row>
    <row r="17" s="1" customFormat="1" ht="27" customHeight="1" spans="1:15">
      <c r="A17" s="43" t="s">
        <v>38</v>
      </c>
      <c r="B17" s="36" t="s">
        <v>18</v>
      </c>
      <c r="C17" s="37" t="s">
        <v>34</v>
      </c>
      <c r="D17" s="37" t="s">
        <v>25</v>
      </c>
      <c r="E17" s="37" t="s">
        <v>35</v>
      </c>
      <c r="F17" s="35"/>
      <c r="G17" s="39">
        <v>900</v>
      </c>
      <c r="H17" s="39">
        <v>6.08</v>
      </c>
      <c r="I17" s="39">
        <v>4.5</v>
      </c>
      <c r="J17" s="39">
        <v>0</v>
      </c>
      <c r="K17" s="39">
        <v>0</v>
      </c>
      <c r="L17" s="39">
        <f t="shared" si="0"/>
        <v>10.58</v>
      </c>
      <c r="M17" s="39">
        <v>10.58</v>
      </c>
      <c r="N17" s="64">
        <v>14.76</v>
      </c>
      <c r="O17" s="65">
        <f t="shared" si="1"/>
        <v>1.561608</v>
      </c>
    </row>
    <row r="18" s="1" customFormat="1" ht="27" customHeight="1" spans="1:15">
      <c r="A18" s="43" t="s">
        <v>39</v>
      </c>
      <c r="B18" s="36" t="s">
        <v>18</v>
      </c>
      <c r="C18" s="37" t="s">
        <v>34</v>
      </c>
      <c r="D18" s="37" t="s">
        <v>25</v>
      </c>
      <c r="E18" s="37" t="s">
        <v>35</v>
      </c>
      <c r="F18" s="35"/>
      <c r="G18" s="39">
        <v>100</v>
      </c>
      <c r="H18" s="39">
        <v>0.68</v>
      </c>
      <c r="I18" s="39">
        <v>0.49</v>
      </c>
      <c r="J18" s="39">
        <v>0</v>
      </c>
      <c r="K18" s="39">
        <v>0</v>
      </c>
      <c r="L18" s="39">
        <f t="shared" si="0"/>
        <v>1.17</v>
      </c>
      <c r="M18" s="39">
        <v>1.17</v>
      </c>
      <c r="N18" s="64">
        <v>14.76</v>
      </c>
      <c r="O18" s="65">
        <f t="shared" si="1"/>
        <v>0.172692</v>
      </c>
    </row>
    <row r="19" s="1" customFormat="1" ht="27" customHeight="1" spans="1:15">
      <c r="A19" s="43" t="s">
        <v>40</v>
      </c>
      <c r="B19" s="36" t="s">
        <v>18</v>
      </c>
      <c r="C19" s="37" t="s">
        <v>34</v>
      </c>
      <c r="D19" s="37" t="s">
        <v>25</v>
      </c>
      <c r="E19" s="37" t="s">
        <v>35</v>
      </c>
      <c r="F19" s="35"/>
      <c r="G19" s="39">
        <v>330</v>
      </c>
      <c r="H19" s="39">
        <v>0</v>
      </c>
      <c r="I19" s="39">
        <v>0.91</v>
      </c>
      <c r="J19" s="39">
        <v>3.12</v>
      </c>
      <c r="K19" s="39">
        <v>3.09</v>
      </c>
      <c r="L19" s="39">
        <f t="shared" si="0"/>
        <v>7.12</v>
      </c>
      <c r="M19" s="39">
        <v>5.775</v>
      </c>
      <c r="N19" s="64">
        <v>14.76</v>
      </c>
      <c r="O19" s="65">
        <f t="shared" si="1"/>
        <v>0.85239</v>
      </c>
    </row>
    <row r="20" s="1" customFormat="1" ht="27" customHeight="1" spans="1:15">
      <c r="A20" s="43" t="s">
        <v>41</v>
      </c>
      <c r="B20" s="36" t="s">
        <v>18</v>
      </c>
      <c r="C20" s="37" t="s">
        <v>34</v>
      </c>
      <c r="D20" s="37" t="s">
        <v>25</v>
      </c>
      <c r="E20" s="37" t="s">
        <v>35</v>
      </c>
      <c r="F20" s="35"/>
      <c r="G20" s="39">
        <v>360</v>
      </c>
      <c r="H20" s="39">
        <v>0</v>
      </c>
      <c r="I20" s="39">
        <v>0.96</v>
      </c>
      <c r="J20" s="39">
        <v>3.4</v>
      </c>
      <c r="K20" s="39">
        <v>3.37</v>
      </c>
      <c r="L20" s="39">
        <f t="shared" si="0"/>
        <v>7.73</v>
      </c>
      <c r="M20" s="39">
        <v>6.3</v>
      </c>
      <c r="N20" s="64">
        <v>14.76</v>
      </c>
      <c r="O20" s="65">
        <f t="shared" si="1"/>
        <v>0.92988</v>
      </c>
    </row>
    <row r="21" s="1" customFormat="1" ht="27" customHeight="1" spans="1:15">
      <c r="A21" s="43" t="s">
        <v>42</v>
      </c>
      <c r="B21" s="36" t="s">
        <v>18</v>
      </c>
      <c r="C21" s="37" t="s">
        <v>34</v>
      </c>
      <c r="D21" s="37" t="s">
        <v>25</v>
      </c>
      <c r="E21" s="37" t="s">
        <v>35</v>
      </c>
      <c r="F21" s="35"/>
      <c r="G21" s="39">
        <v>310</v>
      </c>
      <c r="H21" s="39">
        <v>0</v>
      </c>
      <c r="I21" s="39">
        <v>0.73</v>
      </c>
      <c r="J21" s="39">
        <v>2.93</v>
      </c>
      <c r="K21" s="39">
        <v>2.9</v>
      </c>
      <c r="L21" s="39">
        <f t="shared" si="0"/>
        <v>6.56</v>
      </c>
      <c r="M21" s="39">
        <v>5.425</v>
      </c>
      <c r="N21" s="64">
        <v>14.76</v>
      </c>
      <c r="O21" s="65">
        <f t="shared" si="1"/>
        <v>0.80073</v>
      </c>
    </row>
    <row r="22" s="1" customFormat="1" ht="27" customHeight="1" spans="1:15">
      <c r="A22" s="43" t="s">
        <v>43</v>
      </c>
      <c r="B22" s="36" t="s">
        <v>18</v>
      </c>
      <c r="C22" s="46" t="s">
        <v>44</v>
      </c>
      <c r="D22" s="46" t="s">
        <v>25</v>
      </c>
      <c r="E22" s="37" t="s">
        <v>35</v>
      </c>
      <c r="F22" s="47" t="s">
        <v>45</v>
      </c>
      <c r="G22" s="48">
        <v>2750</v>
      </c>
      <c r="H22" s="48">
        <v>24.18</v>
      </c>
      <c r="I22" s="48">
        <v>27.73</v>
      </c>
      <c r="J22" s="48">
        <v>27.71</v>
      </c>
      <c r="K22" s="48">
        <v>28.43</v>
      </c>
      <c r="L22" s="48">
        <f t="shared" si="0"/>
        <v>108.05</v>
      </c>
      <c r="M22" s="48">
        <v>82.5</v>
      </c>
      <c r="N22" s="64">
        <v>14.76</v>
      </c>
      <c r="O22" s="65">
        <f t="shared" si="1"/>
        <v>12.177</v>
      </c>
    </row>
    <row r="23" s="1" customFormat="1" ht="27" customHeight="1" spans="1:15">
      <c r="A23" s="43" t="s">
        <v>46</v>
      </c>
      <c r="B23" s="36" t="s">
        <v>18</v>
      </c>
      <c r="C23" s="46" t="s">
        <v>44</v>
      </c>
      <c r="D23" s="46" t="s">
        <v>25</v>
      </c>
      <c r="E23" s="37" t="s">
        <v>35</v>
      </c>
      <c r="F23" s="47" t="s">
        <v>45</v>
      </c>
      <c r="G23" s="48">
        <f>500+500</f>
        <v>1000</v>
      </c>
      <c r="H23" s="48">
        <v>10.37</v>
      </c>
      <c r="I23" s="48">
        <v>10.61</v>
      </c>
      <c r="J23" s="48">
        <v>8.92</v>
      </c>
      <c r="K23" s="48">
        <v>0</v>
      </c>
      <c r="L23" s="48">
        <f t="shared" si="0"/>
        <v>29.9</v>
      </c>
      <c r="M23" s="48">
        <v>21.25</v>
      </c>
      <c r="N23" s="64">
        <v>14.76</v>
      </c>
      <c r="O23" s="65">
        <f t="shared" si="1"/>
        <v>3.1365</v>
      </c>
    </row>
    <row r="24" s="1" customFormat="1" ht="27" customHeight="1" spans="1:15">
      <c r="A24" s="43" t="s">
        <v>47</v>
      </c>
      <c r="B24" s="36" t="s">
        <v>18</v>
      </c>
      <c r="C24" s="46" t="s">
        <v>44</v>
      </c>
      <c r="D24" s="46" t="s">
        <v>25</v>
      </c>
      <c r="E24" s="37" t="s">
        <v>35</v>
      </c>
      <c r="F24" s="47" t="s">
        <v>45</v>
      </c>
      <c r="G24" s="48">
        <v>450</v>
      </c>
      <c r="H24" s="48">
        <v>7.59</v>
      </c>
      <c r="I24" s="48">
        <v>7.76</v>
      </c>
      <c r="J24" s="48">
        <v>7.76</v>
      </c>
      <c r="K24" s="48">
        <v>7.57</v>
      </c>
      <c r="L24" s="48">
        <f t="shared" si="0"/>
        <v>30.68</v>
      </c>
      <c r="M24" s="48">
        <v>13.5</v>
      </c>
      <c r="N24" s="64">
        <v>14.76</v>
      </c>
      <c r="O24" s="65">
        <f t="shared" si="1"/>
        <v>1.9926</v>
      </c>
    </row>
    <row r="25" s="1" customFormat="1" ht="27" customHeight="1" spans="1:15">
      <c r="A25" s="43" t="s">
        <v>48</v>
      </c>
      <c r="B25" s="36" t="s">
        <v>18</v>
      </c>
      <c r="C25" s="46" t="s">
        <v>44</v>
      </c>
      <c r="D25" s="46" t="s">
        <v>25</v>
      </c>
      <c r="E25" s="37" t="s">
        <v>35</v>
      </c>
      <c r="F25" s="47" t="s">
        <v>45</v>
      </c>
      <c r="G25" s="48">
        <v>450</v>
      </c>
      <c r="H25" s="48">
        <v>3.86</v>
      </c>
      <c r="I25" s="48">
        <v>4.95</v>
      </c>
      <c r="J25" s="48">
        <v>4.95</v>
      </c>
      <c r="K25" s="48">
        <v>4.89</v>
      </c>
      <c r="L25" s="48">
        <f t="shared" si="0"/>
        <v>18.65</v>
      </c>
      <c r="M25" s="48">
        <v>13.5</v>
      </c>
      <c r="N25" s="64">
        <v>14.76</v>
      </c>
      <c r="O25" s="65">
        <f t="shared" si="1"/>
        <v>1.9926</v>
      </c>
    </row>
    <row r="26" s="1" customFormat="1" ht="27" customHeight="1" spans="1:15">
      <c r="A26" s="43" t="s">
        <v>49</v>
      </c>
      <c r="B26" s="36" t="s">
        <v>18</v>
      </c>
      <c r="C26" s="46" t="s">
        <v>50</v>
      </c>
      <c r="D26" s="46" t="s">
        <v>25</v>
      </c>
      <c r="E26" s="37" t="s">
        <v>35</v>
      </c>
      <c r="F26" s="47" t="s">
        <v>51</v>
      </c>
      <c r="G26" s="48">
        <v>700</v>
      </c>
      <c r="H26" s="48">
        <v>4.63</v>
      </c>
      <c r="I26" s="48">
        <v>6.98</v>
      </c>
      <c r="J26" s="48">
        <v>6.98</v>
      </c>
      <c r="K26" s="48">
        <v>6.9</v>
      </c>
      <c r="L26" s="48">
        <f t="shared" si="0"/>
        <v>25.49</v>
      </c>
      <c r="M26" s="48">
        <v>19.25</v>
      </c>
      <c r="N26" s="64">
        <v>14.76</v>
      </c>
      <c r="O26" s="65">
        <f t="shared" si="1"/>
        <v>2.8413</v>
      </c>
    </row>
    <row r="27" s="1" customFormat="1" ht="27" customHeight="1" spans="1:15">
      <c r="A27" s="43" t="s">
        <v>52</v>
      </c>
      <c r="B27" s="36" t="s">
        <v>18</v>
      </c>
      <c r="C27" s="46" t="s">
        <v>50</v>
      </c>
      <c r="D27" s="46" t="s">
        <v>25</v>
      </c>
      <c r="E27" s="37" t="s">
        <v>35</v>
      </c>
      <c r="F27" s="47" t="s">
        <v>51</v>
      </c>
      <c r="G27" s="48">
        <v>500</v>
      </c>
      <c r="H27" s="48">
        <v>5.88</v>
      </c>
      <c r="I27" s="48">
        <v>6.01</v>
      </c>
      <c r="J27" s="48">
        <v>6.01</v>
      </c>
      <c r="K27" s="48">
        <v>5.75</v>
      </c>
      <c r="L27" s="48">
        <f t="shared" si="0"/>
        <v>23.65</v>
      </c>
      <c r="M27" s="48">
        <v>15</v>
      </c>
      <c r="N27" s="64">
        <v>14.76</v>
      </c>
      <c r="O27" s="65">
        <f t="shared" si="1"/>
        <v>2.214</v>
      </c>
    </row>
    <row r="28" s="1" customFormat="1" ht="27" customHeight="1" spans="1:15">
      <c r="A28" s="49">
        <v>9</v>
      </c>
      <c r="B28" s="36" t="s">
        <v>18</v>
      </c>
      <c r="C28" s="46" t="s">
        <v>53</v>
      </c>
      <c r="D28" s="46" t="s">
        <v>25</v>
      </c>
      <c r="E28" s="37" t="s">
        <v>35</v>
      </c>
      <c r="F28" s="47" t="s">
        <v>54</v>
      </c>
      <c r="G28" s="48">
        <v>450</v>
      </c>
      <c r="H28" s="48">
        <v>11.04</v>
      </c>
      <c r="I28" s="48">
        <v>10.03</v>
      </c>
      <c r="J28" s="48">
        <v>10</v>
      </c>
      <c r="K28" s="48">
        <v>9.35</v>
      </c>
      <c r="L28" s="48">
        <f t="shared" si="0"/>
        <v>40.42</v>
      </c>
      <c r="M28" s="48">
        <v>13.5</v>
      </c>
      <c r="N28" s="64">
        <v>14.76</v>
      </c>
      <c r="O28" s="65">
        <f t="shared" si="1"/>
        <v>1.9926</v>
      </c>
    </row>
    <row r="29" s="22" customFormat="1" ht="27" customHeight="1" spans="1:15">
      <c r="A29" s="50">
        <v>10</v>
      </c>
      <c r="B29" s="51" t="s">
        <v>18</v>
      </c>
      <c r="C29" s="42" t="s">
        <v>55</v>
      </c>
      <c r="D29" s="46" t="s">
        <v>25</v>
      </c>
      <c r="E29" s="42" t="s">
        <v>21</v>
      </c>
      <c r="F29" s="52"/>
      <c r="G29" s="53">
        <v>200</v>
      </c>
      <c r="H29" s="53">
        <v>2.75</v>
      </c>
      <c r="I29" s="53">
        <v>2.81</v>
      </c>
      <c r="J29" s="53">
        <v>2.81</v>
      </c>
      <c r="K29" s="53">
        <v>1.61</v>
      </c>
      <c r="L29" s="39">
        <f t="shared" si="0"/>
        <v>9.98</v>
      </c>
      <c r="M29" s="53">
        <v>5</v>
      </c>
      <c r="N29" s="64">
        <v>14.76</v>
      </c>
      <c r="O29" s="65">
        <f t="shared" si="1"/>
        <v>0.738</v>
      </c>
    </row>
    <row r="30" s="1" customFormat="1" ht="27" customHeight="1" spans="1:15">
      <c r="A30" s="43">
        <v>11</v>
      </c>
      <c r="B30" s="51" t="s">
        <v>18</v>
      </c>
      <c r="C30" s="37" t="s">
        <v>56</v>
      </c>
      <c r="D30" s="37" t="s">
        <v>25</v>
      </c>
      <c r="E30" s="37" t="s">
        <v>57</v>
      </c>
      <c r="F30" s="43"/>
      <c r="G30" s="44">
        <v>316</v>
      </c>
      <c r="H30" s="44">
        <v>4.04</v>
      </c>
      <c r="I30" s="44">
        <v>4.48</v>
      </c>
      <c r="J30" s="44">
        <v>4.63</v>
      </c>
      <c r="K30" s="44">
        <v>2.51</v>
      </c>
      <c r="L30" s="39">
        <f t="shared" si="0"/>
        <v>15.66</v>
      </c>
      <c r="M30" s="44">
        <v>9.48</v>
      </c>
      <c r="N30" s="64">
        <v>14.76</v>
      </c>
      <c r="O30" s="65">
        <f t="shared" si="1"/>
        <v>1.399248</v>
      </c>
    </row>
    <row r="31" s="1" customFormat="1" ht="27" customHeight="1" spans="1:15">
      <c r="A31" s="43" t="s">
        <v>58</v>
      </c>
      <c r="B31" s="51" t="s">
        <v>18</v>
      </c>
      <c r="C31" s="37" t="s">
        <v>59</v>
      </c>
      <c r="D31" s="37" t="s">
        <v>25</v>
      </c>
      <c r="E31" s="42" t="s">
        <v>21</v>
      </c>
      <c r="F31" s="43"/>
      <c r="G31" s="44">
        <v>46</v>
      </c>
      <c r="H31" s="44">
        <v>0.25</v>
      </c>
      <c r="I31" s="44">
        <v>0.4</v>
      </c>
      <c r="J31" s="44">
        <v>0.52</v>
      </c>
      <c r="K31" s="44">
        <v>0.57</v>
      </c>
      <c r="L31" s="39">
        <f t="shared" ref="L31:L47" si="2">SUM(H31:K31)</f>
        <v>1.74</v>
      </c>
      <c r="M31" s="44">
        <v>1.15</v>
      </c>
      <c r="N31" s="64">
        <v>14.76</v>
      </c>
      <c r="O31" s="65">
        <f t="shared" si="1"/>
        <v>0.16974</v>
      </c>
    </row>
    <row r="32" s="1" customFormat="1" ht="27" customHeight="1" spans="1:15">
      <c r="A32" s="43" t="s">
        <v>60</v>
      </c>
      <c r="B32" s="51" t="s">
        <v>18</v>
      </c>
      <c r="C32" s="37" t="s">
        <v>61</v>
      </c>
      <c r="D32" s="37" t="s">
        <v>25</v>
      </c>
      <c r="E32" s="37" t="s">
        <v>57</v>
      </c>
      <c r="F32" s="43"/>
      <c r="G32" s="44">
        <v>228</v>
      </c>
      <c r="H32" s="44">
        <v>0.73</v>
      </c>
      <c r="I32" s="44">
        <v>2.4</v>
      </c>
      <c r="J32" s="44">
        <v>2.49</v>
      </c>
      <c r="K32" s="44">
        <v>2.72</v>
      </c>
      <c r="L32" s="39">
        <f t="shared" si="2"/>
        <v>8.34</v>
      </c>
      <c r="M32" s="44">
        <v>5.7</v>
      </c>
      <c r="N32" s="64">
        <v>14.76</v>
      </c>
      <c r="O32" s="65">
        <f t="shared" si="1"/>
        <v>0.84132</v>
      </c>
    </row>
    <row r="33" s="1" customFormat="1" ht="27" customHeight="1" spans="1:15">
      <c r="A33" s="43" t="s">
        <v>62</v>
      </c>
      <c r="B33" s="51" t="s">
        <v>18</v>
      </c>
      <c r="C33" s="37" t="s">
        <v>63</v>
      </c>
      <c r="D33" s="37" t="s">
        <v>25</v>
      </c>
      <c r="E33" s="37" t="s">
        <v>35</v>
      </c>
      <c r="F33" s="43"/>
      <c r="G33" s="43">
        <v>2000</v>
      </c>
      <c r="H33" s="44">
        <v>0</v>
      </c>
      <c r="I33" s="44">
        <v>0</v>
      </c>
      <c r="J33" s="44">
        <v>0</v>
      </c>
      <c r="K33" s="44">
        <v>14.63</v>
      </c>
      <c r="L33" s="39">
        <f t="shared" si="2"/>
        <v>14.63</v>
      </c>
      <c r="M33" s="44">
        <v>14.5</v>
      </c>
      <c r="N33" s="64">
        <v>14.76</v>
      </c>
      <c r="O33" s="65">
        <f t="shared" si="1"/>
        <v>2.1402</v>
      </c>
    </row>
    <row r="34" s="1" customFormat="1" ht="27" customHeight="1" spans="1:15">
      <c r="A34" s="43" t="s">
        <v>64</v>
      </c>
      <c r="B34" s="51" t="s">
        <v>18</v>
      </c>
      <c r="C34" s="37" t="s">
        <v>63</v>
      </c>
      <c r="D34" s="37" t="s">
        <v>25</v>
      </c>
      <c r="E34" s="37" t="s">
        <v>35</v>
      </c>
      <c r="F34" s="43"/>
      <c r="G34" s="43">
        <v>3000</v>
      </c>
      <c r="H34" s="44">
        <v>0</v>
      </c>
      <c r="I34" s="44">
        <v>0</v>
      </c>
      <c r="J34" s="44">
        <v>0</v>
      </c>
      <c r="K34" s="44">
        <v>10.25</v>
      </c>
      <c r="L34" s="39">
        <f t="shared" si="2"/>
        <v>10.25</v>
      </c>
      <c r="M34" s="44">
        <v>10.25</v>
      </c>
      <c r="N34" s="64">
        <v>14.76</v>
      </c>
      <c r="O34" s="65">
        <f t="shared" si="1"/>
        <v>1.5129</v>
      </c>
    </row>
    <row r="35" s="1" customFormat="1" ht="27" customHeight="1" spans="1:15">
      <c r="A35" s="43" t="s">
        <v>65</v>
      </c>
      <c r="B35" s="51" t="s">
        <v>18</v>
      </c>
      <c r="C35" s="37" t="s">
        <v>63</v>
      </c>
      <c r="D35" s="37" t="s">
        <v>25</v>
      </c>
      <c r="E35" s="37" t="s">
        <v>35</v>
      </c>
      <c r="F35" s="43"/>
      <c r="G35" s="43">
        <v>1100</v>
      </c>
      <c r="H35" s="54">
        <v>0</v>
      </c>
      <c r="I35" s="44">
        <v>7.1</v>
      </c>
      <c r="J35" s="44">
        <v>7.87</v>
      </c>
      <c r="K35" s="44">
        <v>7.79</v>
      </c>
      <c r="L35" s="39">
        <f t="shared" si="2"/>
        <v>22.76</v>
      </c>
      <c r="M35" s="44">
        <v>22.76</v>
      </c>
      <c r="N35" s="64">
        <v>14.76</v>
      </c>
      <c r="O35" s="65">
        <f t="shared" si="1"/>
        <v>3.359376</v>
      </c>
    </row>
    <row r="36" s="1" customFormat="1" ht="27" customHeight="1" spans="1:15">
      <c r="A36" s="43" t="s">
        <v>66</v>
      </c>
      <c r="B36" s="51" t="s">
        <v>18</v>
      </c>
      <c r="C36" s="37" t="s">
        <v>63</v>
      </c>
      <c r="D36" s="37" t="s">
        <v>25</v>
      </c>
      <c r="E36" s="37" t="s">
        <v>35</v>
      </c>
      <c r="F36" s="43"/>
      <c r="G36" s="43">
        <v>800</v>
      </c>
      <c r="H36" s="44">
        <v>0</v>
      </c>
      <c r="I36" s="44">
        <v>5.1</v>
      </c>
      <c r="J36" s="44">
        <v>5.72</v>
      </c>
      <c r="K36" s="44">
        <v>5.66</v>
      </c>
      <c r="L36" s="39">
        <f t="shared" si="2"/>
        <v>16.48</v>
      </c>
      <c r="M36" s="44">
        <v>16.49</v>
      </c>
      <c r="N36" s="64">
        <v>14.76</v>
      </c>
      <c r="O36" s="65">
        <f t="shared" si="1"/>
        <v>2.433924</v>
      </c>
    </row>
    <row r="37" s="1" customFormat="1" ht="27" customHeight="1" spans="1:15">
      <c r="A37" s="43" t="s">
        <v>67</v>
      </c>
      <c r="B37" s="51" t="s">
        <v>18</v>
      </c>
      <c r="C37" s="42" t="s">
        <v>68</v>
      </c>
      <c r="D37" s="37" t="s">
        <v>25</v>
      </c>
      <c r="E37" s="37" t="s">
        <v>35</v>
      </c>
      <c r="F37" s="43"/>
      <c r="G37" s="43">
        <v>1000</v>
      </c>
      <c r="H37" s="44">
        <v>0</v>
      </c>
      <c r="I37" s="44">
        <v>1.52</v>
      </c>
      <c r="J37" s="44">
        <v>6.64</v>
      </c>
      <c r="K37" s="44">
        <v>6.57</v>
      </c>
      <c r="L37" s="39">
        <f t="shared" si="2"/>
        <v>14.73</v>
      </c>
      <c r="M37" s="44">
        <v>14.73</v>
      </c>
      <c r="N37" s="64">
        <v>14.76</v>
      </c>
      <c r="O37" s="65">
        <f t="shared" si="1"/>
        <v>2.174148</v>
      </c>
    </row>
    <row r="38" s="1" customFormat="1" ht="27" customHeight="1" spans="1:15">
      <c r="A38" s="43" t="s">
        <v>69</v>
      </c>
      <c r="B38" s="51" t="s">
        <v>18</v>
      </c>
      <c r="C38" s="42" t="s">
        <v>68</v>
      </c>
      <c r="D38" s="37" t="s">
        <v>25</v>
      </c>
      <c r="E38" s="37" t="s">
        <v>35</v>
      </c>
      <c r="F38" s="43"/>
      <c r="G38" s="43">
        <v>1800</v>
      </c>
      <c r="H38" s="44">
        <v>0</v>
      </c>
      <c r="I38" s="44">
        <v>0</v>
      </c>
      <c r="J38" s="44">
        <v>3.66</v>
      </c>
      <c r="K38" s="44">
        <v>11.18</v>
      </c>
      <c r="L38" s="39">
        <f t="shared" si="2"/>
        <v>14.84</v>
      </c>
      <c r="M38" s="44">
        <v>14.84</v>
      </c>
      <c r="N38" s="64">
        <v>14.76</v>
      </c>
      <c r="O38" s="65">
        <f t="shared" si="1"/>
        <v>2.190384</v>
      </c>
    </row>
    <row r="39" s="1" customFormat="1" ht="27" customHeight="1" spans="1:15">
      <c r="A39" s="43" t="s">
        <v>70</v>
      </c>
      <c r="B39" s="51" t="s">
        <v>18</v>
      </c>
      <c r="C39" s="42" t="s">
        <v>68</v>
      </c>
      <c r="D39" s="37" t="s">
        <v>25</v>
      </c>
      <c r="E39" s="37" t="s">
        <v>35</v>
      </c>
      <c r="F39" s="43"/>
      <c r="G39" s="43">
        <v>1000</v>
      </c>
      <c r="H39" s="44">
        <v>6.63</v>
      </c>
      <c r="I39" s="44">
        <v>0</v>
      </c>
      <c r="J39" s="44">
        <v>0</v>
      </c>
      <c r="K39" s="44">
        <v>0</v>
      </c>
      <c r="L39" s="39">
        <f t="shared" si="2"/>
        <v>6.63</v>
      </c>
      <c r="M39" s="44">
        <v>6.63</v>
      </c>
      <c r="N39" s="64">
        <v>14.76</v>
      </c>
      <c r="O39" s="65">
        <f t="shared" si="1"/>
        <v>0.978588</v>
      </c>
    </row>
    <row r="40" s="1" customFormat="1" ht="27" customHeight="1" spans="1:15">
      <c r="A40" s="43" t="s">
        <v>71</v>
      </c>
      <c r="B40" s="51" t="s">
        <v>18</v>
      </c>
      <c r="C40" s="42" t="s">
        <v>68</v>
      </c>
      <c r="D40" s="37" t="s">
        <v>25</v>
      </c>
      <c r="E40" s="37" t="s">
        <v>35</v>
      </c>
      <c r="F40" s="43"/>
      <c r="G40" s="43">
        <v>1800</v>
      </c>
      <c r="H40" s="44">
        <v>0</v>
      </c>
      <c r="I40" s="44">
        <v>8.03</v>
      </c>
      <c r="J40" s="44">
        <v>0</v>
      </c>
      <c r="K40" s="44">
        <v>0</v>
      </c>
      <c r="L40" s="39">
        <f t="shared" si="2"/>
        <v>8.03</v>
      </c>
      <c r="M40" s="44">
        <v>8.03</v>
      </c>
      <c r="N40" s="64">
        <v>14.76</v>
      </c>
      <c r="O40" s="65">
        <f t="shared" si="1"/>
        <v>1.185228</v>
      </c>
    </row>
    <row r="41" s="1" customFormat="1" ht="27" customHeight="1" spans="1:15">
      <c r="A41" s="43" t="s">
        <v>72</v>
      </c>
      <c r="B41" s="51" t="s">
        <v>18</v>
      </c>
      <c r="C41" s="42" t="s">
        <v>68</v>
      </c>
      <c r="D41" s="37" t="s">
        <v>25</v>
      </c>
      <c r="E41" s="37" t="s">
        <v>35</v>
      </c>
      <c r="F41" s="43"/>
      <c r="G41" s="43">
        <v>1820</v>
      </c>
      <c r="H41" s="44">
        <v>0</v>
      </c>
      <c r="I41" s="44">
        <v>5.23</v>
      </c>
      <c r="J41" s="44">
        <v>5.87</v>
      </c>
      <c r="K41" s="44">
        <v>9.87</v>
      </c>
      <c r="L41" s="39">
        <f t="shared" si="2"/>
        <v>20.97</v>
      </c>
      <c r="M41" s="44">
        <v>20.97</v>
      </c>
      <c r="N41" s="64">
        <v>14.76</v>
      </c>
      <c r="O41" s="65">
        <f t="shared" si="1"/>
        <v>3.095172</v>
      </c>
    </row>
    <row r="42" s="1" customFormat="1" ht="27" customHeight="1" spans="1:15">
      <c r="A42" s="43" t="s">
        <v>73</v>
      </c>
      <c r="B42" s="51" t="s">
        <v>18</v>
      </c>
      <c r="C42" s="42" t="s">
        <v>74</v>
      </c>
      <c r="D42" s="37" t="s">
        <v>25</v>
      </c>
      <c r="E42" s="37" t="s">
        <v>35</v>
      </c>
      <c r="F42" s="43"/>
      <c r="G42" s="39">
        <v>900</v>
      </c>
      <c r="H42" s="39">
        <v>6.89</v>
      </c>
      <c r="I42" s="39">
        <v>7.82</v>
      </c>
      <c r="J42" s="39">
        <v>7.83</v>
      </c>
      <c r="K42" s="39">
        <v>7.84</v>
      </c>
      <c r="L42" s="39">
        <f t="shared" si="2"/>
        <v>30.38</v>
      </c>
      <c r="M42" s="39">
        <v>27</v>
      </c>
      <c r="N42" s="64">
        <v>14.76</v>
      </c>
      <c r="O42" s="65">
        <f t="shared" si="1"/>
        <v>3.9852</v>
      </c>
    </row>
    <row r="43" s="1" customFormat="1" ht="27" customHeight="1" spans="1:15">
      <c r="A43" s="43" t="s">
        <v>75</v>
      </c>
      <c r="B43" s="51" t="s">
        <v>18</v>
      </c>
      <c r="C43" s="42" t="s">
        <v>74</v>
      </c>
      <c r="D43" s="37" t="s">
        <v>25</v>
      </c>
      <c r="E43" s="37" t="s">
        <v>35</v>
      </c>
      <c r="F43" s="43"/>
      <c r="G43" s="39">
        <v>1900</v>
      </c>
      <c r="H43" s="39">
        <v>15.25</v>
      </c>
      <c r="I43" s="39">
        <v>16.5</v>
      </c>
      <c r="J43" s="39">
        <v>16.51</v>
      </c>
      <c r="K43" s="39">
        <v>3.84</v>
      </c>
      <c r="L43" s="39">
        <f t="shared" si="2"/>
        <v>52.1</v>
      </c>
      <c r="M43" s="39">
        <v>42.75</v>
      </c>
      <c r="N43" s="64">
        <v>14.76</v>
      </c>
      <c r="O43" s="65">
        <f t="shared" si="1"/>
        <v>6.3099</v>
      </c>
    </row>
    <row r="44" s="1" customFormat="1" ht="27" customHeight="1" spans="1:15">
      <c r="A44" s="43" t="s">
        <v>76</v>
      </c>
      <c r="B44" s="51" t="s">
        <v>18</v>
      </c>
      <c r="C44" s="42" t="s">
        <v>74</v>
      </c>
      <c r="D44" s="37" t="s">
        <v>25</v>
      </c>
      <c r="E44" s="37" t="s">
        <v>35</v>
      </c>
      <c r="F44" s="43"/>
      <c r="G44" s="44">
        <v>1000</v>
      </c>
      <c r="H44" s="44">
        <v>0</v>
      </c>
      <c r="I44" s="44">
        <v>0</v>
      </c>
      <c r="J44" s="44">
        <v>0</v>
      </c>
      <c r="K44" s="44">
        <f>0.733333+2.066667+2</f>
        <v>4.8</v>
      </c>
      <c r="L44" s="39">
        <f t="shared" si="2"/>
        <v>4.8</v>
      </c>
      <c r="M44" s="44">
        <v>4.8</v>
      </c>
      <c r="N44" s="64">
        <v>14.76</v>
      </c>
      <c r="O44" s="65">
        <f t="shared" si="1"/>
        <v>0.70848</v>
      </c>
    </row>
    <row r="45" s="1" customFormat="1" ht="27" customHeight="1" spans="1:15">
      <c r="A45" s="43" t="s">
        <v>77</v>
      </c>
      <c r="B45" s="51" t="s">
        <v>18</v>
      </c>
      <c r="C45" s="42" t="s">
        <v>78</v>
      </c>
      <c r="D45" s="37" t="s">
        <v>25</v>
      </c>
      <c r="E45" s="42" t="s">
        <v>21</v>
      </c>
      <c r="F45" s="35"/>
      <c r="G45" s="43">
        <v>927</v>
      </c>
      <c r="H45" s="44">
        <v>6.47</v>
      </c>
      <c r="I45" s="44">
        <v>6.28</v>
      </c>
      <c r="J45" s="44">
        <v>6.28</v>
      </c>
      <c r="K45" s="44">
        <v>5.53</v>
      </c>
      <c r="L45" s="39">
        <f t="shared" si="2"/>
        <v>24.56</v>
      </c>
      <c r="M45" s="44">
        <v>24.56</v>
      </c>
      <c r="N45" s="64">
        <v>14.76</v>
      </c>
      <c r="O45" s="65">
        <f t="shared" si="1"/>
        <v>3.625056</v>
      </c>
    </row>
    <row r="46" s="1" customFormat="1" ht="27" customHeight="1" spans="1:15">
      <c r="A46" s="43" t="s">
        <v>79</v>
      </c>
      <c r="B46" s="51" t="s">
        <v>18</v>
      </c>
      <c r="C46" s="42" t="s">
        <v>78</v>
      </c>
      <c r="D46" s="37" t="s">
        <v>25</v>
      </c>
      <c r="E46" s="42" t="s">
        <v>21</v>
      </c>
      <c r="F46" s="35"/>
      <c r="G46" s="35">
        <v>900</v>
      </c>
      <c r="H46" s="39">
        <v>0</v>
      </c>
      <c r="I46" s="39">
        <v>0</v>
      </c>
      <c r="J46" s="39">
        <v>5.87</v>
      </c>
      <c r="K46" s="39">
        <v>6.44</v>
      </c>
      <c r="L46" s="39">
        <f t="shared" si="2"/>
        <v>12.31</v>
      </c>
      <c r="M46" s="44">
        <v>12.31</v>
      </c>
      <c r="N46" s="64">
        <v>14.76</v>
      </c>
      <c r="O46" s="65">
        <f t="shared" si="1"/>
        <v>1.816956</v>
      </c>
    </row>
    <row r="47" s="1" customFormat="1" ht="27" customHeight="1" spans="1:15">
      <c r="A47" s="43">
        <v>17</v>
      </c>
      <c r="B47" s="51" t="s">
        <v>18</v>
      </c>
      <c r="C47" s="37" t="s">
        <v>80</v>
      </c>
      <c r="D47" s="37" t="s">
        <v>81</v>
      </c>
      <c r="E47" s="37" t="s">
        <v>35</v>
      </c>
      <c r="F47" s="35"/>
      <c r="G47" s="35">
        <v>1000</v>
      </c>
      <c r="H47" s="39">
        <v>0</v>
      </c>
      <c r="I47" s="39">
        <v>0</v>
      </c>
      <c r="J47" s="39">
        <v>5.69</v>
      </c>
      <c r="K47" s="39">
        <v>6.24</v>
      </c>
      <c r="L47" s="39">
        <f t="shared" si="2"/>
        <v>11.93</v>
      </c>
      <c r="M47" s="39">
        <v>11.93</v>
      </c>
      <c r="N47" s="64">
        <v>14.76</v>
      </c>
      <c r="O47" s="65">
        <v>1.78</v>
      </c>
    </row>
    <row r="48" s="1" customFormat="1" ht="27" customHeight="1" spans="1:15">
      <c r="A48" s="55" t="s">
        <v>82</v>
      </c>
      <c r="B48" s="56"/>
      <c r="C48" s="56"/>
      <c r="D48" s="56"/>
      <c r="E48" s="56"/>
      <c r="F48" s="33"/>
      <c r="G48" s="39">
        <f t="shared" ref="G48:M48" si="3">SUM(G6:G47)</f>
        <v>34742</v>
      </c>
      <c r="H48" s="39">
        <f t="shared" si="3"/>
        <v>146.73</v>
      </c>
      <c r="I48" s="39">
        <f t="shared" si="3"/>
        <v>183.68</v>
      </c>
      <c r="J48" s="39">
        <f t="shared" si="3"/>
        <v>194.64</v>
      </c>
      <c r="K48" s="39">
        <f t="shared" si="3"/>
        <v>214.1</v>
      </c>
      <c r="L48" s="39">
        <f t="shared" si="3"/>
        <v>739.15</v>
      </c>
      <c r="M48" s="39">
        <f t="shared" si="3"/>
        <v>567.55</v>
      </c>
      <c r="N48" s="64">
        <v>14.76</v>
      </c>
      <c r="O48" s="66">
        <v>83.79</v>
      </c>
    </row>
    <row r="49" s="1" customFormat="1" ht="42" customHeight="1" spans="1:13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</row>
    <row r="50" s="1" customFormat="1" ht="12" spans="1:1">
      <c r="A50" s="59"/>
    </row>
  </sheetData>
  <mergeCells count="15">
    <mergeCell ref="A2:M2"/>
    <mergeCell ref="A3:M3"/>
    <mergeCell ref="H4:L4"/>
    <mergeCell ref="A48:F48"/>
    <mergeCell ref="A49:M49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</mergeCells>
  <dataValidations count="1">
    <dataValidation type="list" allowBlank="1" showInputMessage="1" showErrorMessage="1" sqref="D10:D21 D30:D48">
      <formula1>"木材加工,生物质利用,花卉苗木,林下经济,森林资源培育"</formula1>
    </dataValidation>
  </dataValidations>
  <pageMargins left="0.354166666666667" right="0.236111111111111" top="0.472222222222222" bottom="0.472222222222222" header="0.314583333333333" footer="0.236111111111111"/>
  <pageSetup paperSize="9" scale="105" firstPageNumber="3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opLeftCell="A7" workbookViewId="0">
      <selection activeCell="G20" sqref="G20"/>
    </sheetView>
  </sheetViews>
  <sheetFormatPr defaultColWidth="9" defaultRowHeight="13.5"/>
  <cols>
    <col min="1" max="1" width="16.375" customWidth="1"/>
    <col min="2" max="2" width="9.75" customWidth="1"/>
    <col min="3" max="3" width="9.25" customWidth="1"/>
    <col min="4" max="4" width="10.375"/>
    <col min="5" max="5" width="8.75" customWidth="1"/>
    <col min="6" max="6" width="9" customWidth="1"/>
    <col min="7" max="7" width="8.875" customWidth="1"/>
    <col min="8" max="8" width="9.625" customWidth="1"/>
    <col min="9" max="9" width="7.75" customWidth="1"/>
    <col min="10" max="10" width="9" customWidth="1"/>
  </cols>
  <sheetData>
    <row r="1" ht="24" customHeight="1"/>
    <row r="2" ht="26.1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30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5" customHeight="1" spans="1:10">
      <c r="A4" s="4" t="s">
        <v>83</v>
      </c>
      <c r="B4" s="5" t="s">
        <v>5</v>
      </c>
      <c r="C4" s="5" t="s">
        <v>6</v>
      </c>
      <c r="D4" s="4" t="s">
        <v>8</v>
      </c>
      <c r="E4" s="4" t="s">
        <v>9</v>
      </c>
      <c r="F4" s="4"/>
      <c r="G4" s="4"/>
      <c r="H4" s="4"/>
      <c r="I4" s="4"/>
      <c r="J4" s="17" t="s">
        <v>84</v>
      </c>
    </row>
    <row r="5" ht="33.95" customHeight="1" spans="1:10">
      <c r="A5" s="4"/>
      <c r="B5" s="6"/>
      <c r="C5" s="6"/>
      <c r="D5" s="4"/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4"/>
    </row>
    <row r="6" s="1" customFormat="1" ht="24.95" customHeight="1" spans="1:11">
      <c r="A6" s="7" t="s">
        <v>85</v>
      </c>
      <c r="B6" s="8"/>
      <c r="C6" s="9"/>
      <c r="D6" s="10">
        <v>900</v>
      </c>
      <c r="E6" s="10">
        <f>1.87+2.635+2.38</f>
        <v>6.885</v>
      </c>
      <c r="F6" s="10">
        <f>2.635+2.55+2.635</f>
        <v>7.82</v>
      </c>
      <c r="G6" s="10">
        <f>2.55+2.653+2.55+0.08</f>
        <v>7.833</v>
      </c>
      <c r="H6" s="10">
        <v>7.84</v>
      </c>
      <c r="I6" s="10">
        <f>SUM(E6:H6)</f>
        <v>30.378</v>
      </c>
      <c r="J6" s="10">
        <v>27</v>
      </c>
      <c r="K6" s="18">
        <v>0.034</v>
      </c>
    </row>
    <row r="7" s="1" customFormat="1" ht="24.95" customHeight="1" spans="1:11">
      <c r="A7" s="7" t="s">
        <v>85</v>
      </c>
      <c r="B7" s="8"/>
      <c r="C7" s="9"/>
      <c r="D7" s="10">
        <v>1900</v>
      </c>
      <c r="E7" s="10">
        <f>4.665556+5.562778+5.024444</f>
        <v>15.252778</v>
      </c>
      <c r="F7" s="10">
        <f>5.562778+5.38333+5.5562778</f>
        <v>16.5023858</v>
      </c>
      <c r="G7" s="10">
        <f>5.38333+5.562778+5.383333+0.18</f>
        <v>16.509441</v>
      </c>
      <c r="H7" s="10">
        <v>3.84</v>
      </c>
      <c r="I7" s="10">
        <f>SUM(E7:H7)</f>
        <v>52.1046048</v>
      </c>
      <c r="J7" s="10">
        <v>42.75</v>
      </c>
      <c r="K7" s="18">
        <f>K6</f>
        <v>0.034</v>
      </c>
    </row>
    <row r="8" s="1" customFormat="1" ht="24" customHeight="1" spans="1:11">
      <c r="A8" s="7" t="s">
        <v>85</v>
      </c>
      <c r="B8" s="9"/>
      <c r="C8" s="11"/>
      <c r="D8" s="12">
        <v>1000</v>
      </c>
      <c r="E8" s="12"/>
      <c r="F8" s="12"/>
      <c r="G8" s="12"/>
      <c r="H8" s="12">
        <f>0.733333+2.066667+2</f>
        <v>4.8</v>
      </c>
      <c r="I8" s="10">
        <f>SUM(E8:H8)</f>
        <v>4.8</v>
      </c>
      <c r="J8" s="12">
        <v>4.8</v>
      </c>
      <c r="K8" s="18">
        <v>0.033</v>
      </c>
    </row>
    <row r="9" s="1" customFormat="1" ht="24" customHeight="1" spans="1:10">
      <c r="A9" s="11"/>
      <c r="B9" s="9"/>
      <c r="C9" s="11"/>
      <c r="D9" s="12"/>
      <c r="E9" s="12"/>
      <c r="F9" s="12"/>
      <c r="G9" s="12"/>
      <c r="H9" s="12"/>
      <c r="I9" s="10"/>
      <c r="J9" s="12"/>
    </row>
    <row r="10" s="1" customFormat="1" ht="24" customHeight="1" spans="1:10">
      <c r="A10" s="11"/>
      <c r="B10" s="9"/>
      <c r="C10" s="11"/>
      <c r="D10" s="12"/>
      <c r="E10" s="12"/>
      <c r="F10" s="12"/>
      <c r="G10" s="12"/>
      <c r="H10" s="12"/>
      <c r="I10" s="10"/>
      <c r="J10" s="12"/>
    </row>
    <row r="11" s="1" customFormat="1" ht="24" customHeight="1" spans="1:11">
      <c r="A11" s="13"/>
      <c r="B11" s="13"/>
      <c r="C11" s="9"/>
      <c r="D11" s="14"/>
      <c r="E11" s="14"/>
      <c r="F11" s="14"/>
      <c r="G11" s="14"/>
      <c r="H11" s="14"/>
      <c r="I11" s="14"/>
      <c r="J11" s="14"/>
      <c r="K11" s="19"/>
    </row>
    <row r="12" s="1" customFormat="1" ht="24" customHeight="1" spans="1:11">
      <c r="A12" s="13"/>
      <c r="B12" s="13"/>
      <c r="C12" s="9"/>
      <c r="D12" s="14"/>
      <c r="E12" s="14"/>
      <c r="F12" s="14"/>
      <c r="G12" s="14"/>
      <c r="H12" s="14"/>
      <c r="I12" s="14"/>
      <c r="J12" s="14"/>
      <c r="K12" s="19"/>
    </row>
    <row r="13" s="1" customFormat="1" ht="24" customHeight="1" spans="1:11">
      <c r="A13" s="13"/>
      <c r="B13" s="13"/>
      <c r="C13" s="9"/>
      <c r="D13" s="14"/>
      <c r="E13" s="14"/>
      <c r="F13" s="14"/>
      <c r="G13" s="14"/>
      <c r="H13" s="14"/>
      <c r="I13" s="14"/>
      <c r="J13" s="14"/>
      <c r="K13" s="19"/>
    </row>
    <row r="14" s="1" customFormat="1" ht="24" customHeight="1" spans="1:10">
      <c r="A14" s="9"/>
      <c r="B14" s="9"/>
      <c r="C14" s="9"/>
      <c r="D14" s="12"/>
      <c r="E14" s="12"/>
      <c r="F14" s="12"/>
      <c r="G14" s="12"/>
      <c r="H14" s="12"/>
      <c r="I14" s="10"/>
      <c r="J14" s="12"/>
    </row>
    <row r="15" s="1" customFormat="1" ht="24" customHeight="1" spans="1:10">
      <c r="A15" s="9"/>
      <c r="B15" s="9"/>
      <c r="C15" s="9"/>
      <c r="D15" s="12"/>
      <c r="E15" s="12"/>
      <c r="F15" s="12"/>
      <c r="G15" s="12"/>
      <c r="H15" s="12"/>
      <c r="I15" s="10"/>
      <c r="J15" s="12"/>
    </row>
    <row r="16" s="1" customFormat="1" ht="24" customHeight="1" spans="1:10">
      <c r="A16" s="9"/>
      <c r="B16" s="9"/>
      <c r="C16" s="9"/>
      <c r="D16" s="12"/>
      <c r="E16" s="12"/>
      <c r="F16" s="12"/>
      <c r="G16" s="12"/>
      <c r="H16" s="12"/>
      <c r="I16" s="10"/>
      <c r="J16" s="12"/>
    </row>
    <row r="17" s="1" customFormat="1" ht="24" customHeight="1" spans="1:10">
      <c r="A17" s="9"/>
      <c r="B17" s="9"/>
      <c r="C17" s="9"/>
      <c r="D17" s="12"/>
      <c r="E17" s="12"/>
      <c r="F17" s="12"/>
      <c r="G17" s="12"/>
      <c r="H17" s="12"/>
      <c r="I17" s="10"/>
      <c r="J17" s="12"/>
    </row>
    <row r="18" s="1" customFormat="1" ht="24" customHeight="1" spans="1:10">
      <c r="A18" s="15"/>
      <c r="B18" s="15"/>
      <c r="C18" s="15"/>
      <c r="D18" s="10">
        <f t="shared" ref="D18:J18" si="0">SUM(D6:D13)</f>
        <v>3800</v>
      </c>
      <c r="E18" s="10">
        <f t="shared" si="0"/>
        <v>22.137778</v>
      </c>
      <c r="F18" s="10">
        <f t="shared" si="0"/>
        <v>24.3223858</v>
      </c>
      <c r="G18" s="10">
        <f t="shared" si="0"/>
        <v>24.342441</v>
      </c>
      <c r="H18" s="10">
        <f t="shared" si="0"/>
        <v>16.48</v>
      </c>
      <c r="I18" s="10">
        <f t="shared" si="0"/>
        <v>87.2826048</v>
      </c>
      <c r="J18" s="10">
        <f t="shared" si="0"/>
        <v>74.55</v>
      </c>
    </row>
    <row r="19" s="1" customFormat="1" ht="50.1" customHeight="1" spans="1:10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="1" customFormat="1" ht="12"/>
  </sheetData>
  <mergeCells count="10">
    <mergeCell ref="A2:J2"/>
    <mergeCell ref="A3:J3"/>
    <mergeCell ref="E4:I4"/>
    <mergeCell ref="A18:C18"/>
    <mergeCell ref="A19:J19"/>
    <mergeCell ref="A4:A5"/>
    <mergeCell ref="B4:B5"/>
    <mergeCell ref="C4:C5"/>
    <mergeCell ref="D4:D5"/>
    <mergeCell ref="J4:J5"/>
  </mergeCells>
  <dataValidations count="1">
    <dataValidation type="list" allowBlank="1" showInputMessage="1" showErrorMessage="1" sqref="B8:B10 B14:B18">
      <formula1>"木材加工,生物质利用,花卉苗木,林下经济,森林资源培育"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王薇</dc:creator>
  <cp:lastModifiedBy>巧巧</cp:lastModifiedBy>
  <dcterms:created xsi:type="dcterms:W3CDTF">2022-02-16T09:19:00Z</dcterms:created>
  <dcterms:modified xsi:type="dcterms:W3CDTF">2024-12-19T02:27:32Z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821B15DB029646589F860B68BA7E6BAA_12</vt:lpwstr>
  </property>
</Properties>
</file>